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10395"/>
  </bookViews>
  <sheets>
    <sheet name="Dashboard" sheetId="9" r:id="rId1"/>
    <sheet name="PrEP Navigation" sheetId="1" r:id="rId2"/>
    <sheet name="HIV Tests" sheetId="7" r:id="rId3"/>
    <sheet name="HIVAZ" sheetId="8" r:id="rId4"/>
    <sheet name="Condoms" sheetId="11" r:id="rId5"/>
    <sheet name="Behavioral" sheetId="12" r:id="rId6"/>
  </sheets>
  <definedNames>
    <definedName name="_xlnm.Print_Area" localSheetId="0">Dashboard!$A$1:$H$16</definedName>
  </definedNames>
  <calcPr calcId="145621"/>
</workbook>
</file>

<file path=xl/calcChain.xml><?xml version="1.0" encoding="utf-8"?>
<calcChain xmlns="http://schemas.openxmlformats.org/spreadsheetml/2006/main">
  <c r="H14" i="9" l="1"/>
  <c r="G14" i="9"/>
  <c r="F14" i="9"/>
  <c r="B14" i="9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D3" i="11"/>
  <c r="C3" i="11"/>
  <c r="F16" i="7" l="1"/>
  <c r="E8" i="9" s="1"/>
  <c r="E10" i="9" s="1"/>
  <c r="E16" i="7"/>
  <c r="D8" i="9" s="1"/>
  <c r="D9" i="9"/>
  <c r="D10" i="9" l="1"/>
  <c r="C9" i="9"/>
  <c r="D16" i="7"/>
  <c r="C8" i="9" s="1"/>
  <c r="C10" i="9" l="1"/>
  <c r="C15" i="7"/>
  <c r="H16" i="9"/>
  <c r="E15" i="12"/>
  <c r="G16" i="9" s="1"/>
  <c r="D15" i="12"/>
  <c r="C15" i="12"/>
  <c r="F16" i="12"/>
  <c r="B15" i="11"/>
  <c r="B9" i="9"/>
  <c r="H9" i="9"/>
  <c r="C15" i="9"/>
  <c r="B15" i="9"/>
  <c r="B15" i="12"/>
  <c r="B16" i="12" s="1"/>
  <c r="G15" i="11"/>
  <c r="C14" i="9" s="1"/>
  <c r="G4" i="9"/>
  <c r="F56" i="1"/>
  <c r="E56" i="1"/>
  <c r="D56" i="1"/>
  <c r="C56" i="1"/>
  <c r="C5" i="1" s="1"/>
  <c r="B56" i="1"/>
  <c r="D57" i="1" s="1"/>
  <c r="F39" i="1"/>
  <c r="E39" i="1"/>
  <c r="D39" i="1"/>
  <c r="C39" i="1"/>
  <c r="C4" i="1" s="1"/>
  <c r="B39" i="1"/>
  <c r="B4" i="1" s="1"/>
  <c r="F4" i="1" s="1"/>
  <c r="F22" i="1"/>
  <c r="E22" i="1"/>
  <c r="D22" i="1"/>
  <c r="D3" i="1" s="1"/>
  <c r="C22" i="1"/>
  <c r="C3" i="1" s="1"/>
  <c r="C7" i="1" s="1"/>
  <c r="C4" i="9" s="1"/>
  <c r="B22" i="1"/>
  <c r="D23" i="1" s="1"/>
  <c r="D16" i="12" l="1"/>
  <c r="C15" i="11"/>
  <c r="D15" i="11"/>
  <c r="F16" i="9"/>
  <c r="C16" i="9"/>
  <c r="B16" i="9"/>
  <c r="D58" i="1"/>
  <c r="B5" i="1"/>
  <c r="D41" i="1"/>
  <c r="B3" i="1"/>
  <c r="D5" i="1"/>
  <c r="D40" i="1"/>
  <c r="D4" i="1"/>
  <c r="D24" i="1"/>
  <c r="B15" i="8"/>
  <c r="H8" i="9" s="1"/>
  <c r="H10" i="9" s="1"/>
  <c r="B15" i="7"/>
  <c r="B16" i="7" s="1"/>
  <c r="B8" i="9" s="1"/>
  <c r="B10" i="9" s="1"/>
  <c r="E3" i="1" l="1"/>
  <c r="B7" i="1"/>
  <c r="B4" i="9" s="1"/>
  <c r="E4" i="1"/>
  <c r="D7" i="1"/>
  <c r="E5" i="1"/>
  <c r="F3" i="1"/>
  <c r="F7" i="1" l="1"/>
  <c r="F4" i="9" s="1"/>
  <c r="D4" i="9"/>
  <c r="E7" i="1"/>
  <c r="E4" i="9" s="1"/>
  <c r="F5" i="1"/>
</calcChain>
</file>

<file path=xl/sharedStrings.xml><?xml version="1.0" encoding="utf-8"?>
<sst xmlns="http://schemas.openxmlformats.org/spreadsheetml/2006/main" count="209" uniqueCount="71">
  <si>
    <t>SAAF</t>
  </si>
  <si>
    <t>SWHIV</t>
  </si>
  <si>
    <t>TOTAL</t>
  </si>
  <si>
    <t>Agency</t>
  </si>
  <si>
    <t>GOAL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</si>
  <si>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</si>
  <si>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</si>
  <si>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</si>
  <si>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</si>
  <si>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</si>
  <si>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</si>
  <si>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</si>
  <si>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</si>
  <si>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</si>
  <si>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</si>
  <si>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</si>
  <si>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</si>
  <si>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CARE DIRECTIONS</t>
  </si>
  <si>
    <t>PrEP Engagement Assistance Pilot</t>
  </si>
  <si>
    <t>HIV Tests</t>
  </si>
  <si>
    <t>Visitors to HIVAZ.org</t>
  </si>
  <si>
    <t>% OF GOAL</t>
  </si>
  <si>
    <t>2017 GOAL</t>
  </si>
  <si>
    <t>YEAR TO DATE</t>
  </si>
  <si>
    <t>YTD TOTAL</t>
  </si>
  <si>
    <t>YTD
PERCENTAGE</t>
  </si>
  <si>
    <t>RECEIVED PRESCRIPTION</t>
  </si>
  <si>
    <t>SCHEDULED FIRST APPOINTMENT</t>
  </si>
  <si>
    <t>ENGAGED IN PrEP NAVIGATION SERVICES</t>
  </si>
  <si>
    <t>GOAL RECEIVED PRESCRIPTION</t>
  </si>
  <si>
    <t>ACTUAL
RECEIVED PRESCRIPTION</t>
  </si>
  <si>
    <t>GOAL
PERCENTAGE</t>
  </si>
  <si>
    <t>GOAL
RECEIVED
PRESCRIPTION</t>
  </si>
  <si>
    <t>STILL USING PrEP AFTER 3 MONTHS</t>
  </si>
  <si>
    <t>STILL USING PrEP AFTER 6 MONTHS</t>
  </si>
  <si>
    <t>ACTUAL %</t>
  </si>
  <si>
    <t>TOTAL
VISITORS</t>
  </si>
  <si>
    <t>NEW
VISITORS</t>
  </si>
  <si>
    <t>RETURNING
VISITORS</t>
  </si>
  <si>
    <t>Visits to HIVAZ.org</t>
  </si>
  <si>
    <t>Condom Distribution</t>
  </si>
  <si>
    <t>Behavioral Interventions</t>
  </si>
  <si>
    <t>TOTAL
CONDOMS</t>
  </si>
  <si>
    <t>FOR
NEGATIVES</t>
  </si>
  <si>
    <t>FOR
POSITIVES</t>
  </si>
  <si>
    <t>BULK</t>
  </si>
  <si>
    <t>MAIL</t>
  </si>
  <si>
    <t>TOTAL
ORDERS</t>
  </si>
  <si>
    <t>CLEAR</t>
  </si>
  <si>
    <t>HEALTHY REL.</t>
  </si>
  <si>
    <t>ENROLLED</t>
  </si>
  <si>
    <t>MIHS
ARTAS</t>
  </si>
  <si>
    <t>SWHIV
CLEAR</t>
  </si>
  <si>
    <t>TERROS
CLEAR</t>
  </si>
  <si>
    <t>SWHIV
HEALTHY
RELATIONSHIPS</t>
  </si>
  <si>
    <t>TERROS
HEALTHY
RELATIONSHIPS</t>
  </si>
  <si>
    <t>ARTAS</t>
  </si>
  <si>
    <t>HIV Prevention Program Performance Metrics</t>
  </si>
  <si>
    <t>MIHS
TESTS</t>
  </si>
  <si>
    <t>Positives</t>
  </si>
  <si>
    <t>Visitors</t>
  </si>
  <si>
    <t>4th Gen Tests</t>
  </si>
  <si>
    <t>Home Tests</t>
  </si>
  <si>
    <t>HT Positives</t>
  </si>
  <si>
    <t>4th GEN
TESTS</t>
  </si>
  <si>
    <t>POSITIVES</t>
  </si>
  <si>
    <t>HOME
TESTS</t>
  </si>
  <si>
    <t>HOME TEST POSITIVES</t>
  </si>
  <si>
    <t>AUGUST 2017</t>
  </si>
  <si>
    <t>1,124*</t>
  </si>
  <si>
    <t>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</si>
</sst>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 indent="1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 indent="1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9" fontId="8" fillId="6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9" fontId="5" fillId="9" borderId="12" xfId="0" applyNumberFormat="1" applyFont="1" applyFill="1" applyBorder="1" applyAlignment="1">
      <alignment horizontal="center" vertical="center" wrapText="1"/>
    </xf>
    <xf numFmtId="9" fontId="5" fillId="9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9" fontId="1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9" fontId="9" fillId="10" borderId="13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indent="1"/>
    </xf>
    <xf numFmtId="0" fontId="3" fillId="5" borderId="1" xfId="0" applyFont="1" applyFill="1" applyBorder="1" applyAlignment="1">
      <alignment horizontal="right" vertical="center" indent="1"/>
    </xf>
    <xf numFmtId="0" fontId="3" fillId="5" borderId="2" xfId="0" applyFont="1" applyFill="1" applyBorder="1" applyAlignment="1">
      <alignment horizontal="right" vertical="center" indent="1"/>
    </xf>
    <xf numFmtId="1" fontId="3" fillId="0" borderId="2" xfId="0" applyNumberFormat="1" applyFont="1" applyFill="1" applyBorder="1" applyAlignment="1">
      <alignment horizontal="right" vertical="center" indent="1"/>
    </xf>
    <xf numFmtId="0" fontId="6" fillId="4" borderId="0" xfId="0" applyFont="1" applyFill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center" vertical="center" wrapText="1"/>
    </xf>
    <xf numFmtId="9" fontId="4" fillId="6" borderId="2" xfId="0" applyNumberFormat="1" applyFont="1" applyFill="1" applyBorder="1" applyAlignment="1">
      <alignment horizontal="center" vertical="center" wrapText="1"/>
    </xf>
    <xf numFmtId="9" fontId="4" fillId="7" borderId="2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1" fontId="3" fillId="0" borderId="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indent="1"/>
    </xf>
    <xf numFmtId="3" fontId="8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11" fillId="8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3" fontId="9" fillId="10" borderId="11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 indent="1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0" fillId="11" borderId="0" xfId="0" applyFill="1"/>
    <xf numFmtId="3" fontId="15" fillId="0" borderId="18" xfId="0" applyNumberFormat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inden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1" fontId="9" fillId="10" borderId="0" xfId="0" applyNumberFormat="1" applyFont="1" applyFill="1" applyBorder="1" applyAlignment="1">
      <alignment horizontal="center" vertical="center" wrapText="1"/>
    </xf>
    <xf numFmtId="9" fontId="9" fillId="10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/>
    </xf>
    <xf numFmtId="0" fontId="0" fillId="4" borderId="0" xfId="0" applyFill="1"/>
    <xf numFmtId="3" fontId="13" fillId="0" borderId="3" xfId="0" applyNumberFormat="1" applyFont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3" fontId="4" fillId="8" borderId="20" xfId="0" applyNumberFormat="1" applyFont="1" applyFill="1" applyBorder="1" applyAlignment="1">
      <alignment horizontal="center" vertical="center" wrapText="1"/>
    </xf>
    <xf numFmtId="3" fontId="13" fillId="8" borderId="21" xfId="0" applyNumberFormat="1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horizontal="center" vertical="center" wrapText="1"/>
    </xf>
    <xf numFmtId="3" fontId="8" fillId="7" borderId="0" xfId="0" applyNumberFormat="1" applyFont="1" applyFill="1" applyBorder="1" applyAlignment="1">
      <alignment horizontal="center" vertical="center" wrapText="1"/>
    </xf>
    <xf numFmtId="9" fontId="8" fillId="7" borderId="0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Border="1" applyAlignment="1">
      <alignment horizontal="center" vertical="center" wrapText="1"/>
    </xf>
    <xf numFmtId="10" fontId="8" fillId="8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 wrapText="1"/>
    </xf>
    <xf numFmtId="3" fontId="16" fillId="7" borderId="0" xfId="0" applyNumberFormat="1" applyFont="1" applyFill="1" applyBorder="1" applyAlignment="1">
      <alignment horizontal="center" vertical="center" wrapText="1"/>
    </xf>
    <xf numFmtId="3" fontId="16" fillId="8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19.42578125" customWidth="1"/>
    <col min="2" max="2" width="18.5703125" style="1" customWidth="1"/>
    <col min="3" max="5" width="16.140625" style="1" customWidth="1"/>
    <col min="6" max="8" width="17" style="1" customWidth="1"/>
    <col min="9" max="9" width="9.140625" style="1"/>
  </cols>
  <sheetData>
    <row r="1" spans="1:9" ht="56.25" customHeight="1" x14ac:dyDescent="0.25">
      <c r="A1" s="148" t="s">
        <v>57</v>
      </c>
      <c r="B1" s="148"/>
      <c r="C1" s="148"/>
      <c r="D1" s="148"/>
      <c r="E1" s="148"/>
      <c r="G1" s="146" t="s">
        <v>68</v>
      </c>
      <c r="H1" s="146"/>
    </row>
    <row r="2" spans="1:9" ht="38.25" customHeight="1" x14ac:dyDescent="0.25">
      <c r="A2" s="149" t="s">
        <v>18</v>
      </c>
      <c r="B2" s="149"/>
      <c r="C2" s="149"/>
      <c r="D2" s="149"/>
      <c r="E2" s="149"/>
      <c r="F2" s="149"/>
      <c r="G2" s="23"/>
    </row>
    <row r="3" spans="1:9" s="1" customFormat="1" ht="58.5" customHeight="1" x14ac:dyDescent="0.25">
      <c r="A3" s="99"/>
      <c r="B3" s="100" t="s">
        <v>28</v>
      </c>
      <c r="C3" s="100" t="s">
        <v>27</v>
      </c>
      <c r="D3" s="100" t="s">
        <v>30</v>
      </c>
      <c r="E3" s="100" t="s">
        <v>25</v>
      </c>
      <c r="F3" s="100" t="s">
        <v>32</v>
      </c>
      <c r="G3" s="100" t="s">
        <v>31</v>
      </c>
    </row>
    <row r="4" spans="1:9" s="1" customFormat="1" ht="33.75" customHeight="1" x14ac:dyDescent="0.25">
      <c r="A4" s="101" t="s">
        <v>24</v>
      </c>
      <c r="B4" s="102">
        <f>'PrEP Navigation'!B7</f>
        <v>522</v>
      </c>
      <c r="C4" s="103">
        <f>'PrEP Navigation'!C7</f>
        <v>298</v>
      </c>
      <c r="D4" s="104">
        <f>'PrEP Navigation'!D7</f>
        <v>160</v>
      </c>
      <c r="E4" s="105">
        <f>'PrEP Navigation'!E7</f>
        <v>0.3065134099616858</v>
      </c>
      <c r="F4" s="106">
        <f>'PrEP Navigation'!F7</f>
        <v>156.6</v>
      </c>
      <c r="G4" s="107">
        <f>'PrEP Navigation'!G7</f>
        <v>0.3</v>
      </c>
    </row>
    <row r="5" spans="1:9" s="1" customFormat="1" ht="36" customHeight="1" x14ac:dyDescent="0.25">
      <c r="A5"/>
    </row>
    <row r="6" spans="1:9" s="1" customFormat="1" ht="27.75" customHeight="1" x14ac:dyDescent="0.25">
      <c r="A6" s="150" t="s">
        <v>19</v>
      </c>
      <c r="B6" s="150"/>
      <c r="C6" s="21"/>
      <c r="G6" s="147" t="s">
        <v>20</v>
      </c>
      <c r="H6" s="147"/>
    </row>
    <row r="7" spans="1:9" s="61" customFormat="1" ht="24" customHeight="1" x14ac:dyDescent="0.25">
      <c r="A7" s="108"/>
      <c r="B7" s="108" t="s">
        <v>61</v>
      </c>
      <c r="C7" s="100" t="s">
        <v>59</v>
      </c>
      <c r="D7" s="100" t="s">
        <v>62</v>
      </c>
      <c r="E7" s="100" t="s">
        <v>63</v>
      </c>
      <c r="G7" s="108"/>
      <c r="H7" s="108" t="s">
        <v>60</v>
      </c>
      <c r="I7" s="60"/>
    </row>
    <row r="8" spans="1:9" s="1" customFormat="1" ht="41.25" customHeight="1" x14ac:dyDescent="0.25">
      <c r="A8" s="6" t="s">
        <v>23</v>
      </c>
      <c r="B8" s="130">
        <f>'HIV Tests'!$B$16</f>
        <v>39290</v>
      </c>
      <c r="C8" s="130">
        <f>'HIV Tests'!$D$16</f>
        <v>217</v>
      </c>
      <c r="D8" s="131">
        <f>'HIV Tests'!$E$16</f>
        <v>471</v>
      </c>
      <c r="E8" s="131">
        <f>'HIV Tests'!$F$16</f>
        <v>3</v>
      </c>
      <c r="G8" s="6" t="s">
        <v>23</v>
      </c>
      <c r="H8" s="133">
        <f>HIVAZ!$B$15</f>
        <v>17757</v>
      </c>
    </row>
    <row r="9" spans="1:9" s="1" customFormat="1" ht="36" customHeight="1" x14ac:dyDescent="0.25">
      <c r="A9" s="6" t="s">
        <v>22</v>
      </c>
      <c r="B9" s="109">
        <f>'HIV Tests'!$B$17</f>
        <v>60000</v>
      </c>
      <c r="C9" s="109">
        <f>'HIV Tests'!$E$17</f>
        <v>500</v>
      </c>
      <c r="D9" s="125">
        <f>'HIV Tests'!$E$17</f>
        <v>500</v>
      </c>
      <c r="E9" s="125">
        <v>5</v>
      </c>
      <c r="G9" s="6" t="s">
        <v>22</v>
      </c>
      <c r="H9" s="109">
        <f>HIVAZ!$B$16</f>
        <v>100000</v>
      </c>
    </row>
    <row r="10" spans="1:9" s="1" customFormat="1" ht="36" customHeight="1" x14ac:dyDescent="0.25">
      <c r="A10" s="6" t="s">
        <v>21</v>
      </c>
      <c r="B10" s="110">
        <f>B8/B9</f>
        <v>0.65483333333333338</v>
      </c>
      <c r="C10" s="110">
        <f>C8/C9</f>
        <v>0.434</v>
      </c>
      <c r="D10" s="126">
        <f>D8/D9</f>
        <v>0.94199999999999995</v>
      </c>
      <c r="E10" s="126">
        <f>E8/E9</f>
        <v>0.6</v>
      </c>
      <c r="G10" s="6" t="s">
        <v>21</v>
      </c>
      <c r="H10" s="110">
        <f>H8/H9</f>
        <v>0.17757000000000001</v>
      </c>
    </row>
    <row r="11" spans="1:9" s="1" customFormat="1" ht="24.75" customHeight="1" x14ac:dyDescent="0.25">
      <c r="A11"/>
    </row>
    <row r="12" spans="1:9" ht="29.25" customHeight="1" x14ac:dyDescent="0.25">
      <c r="A12" s="150" t="s">
        <v>40</v>
      </c>
      <c r="B12" s="150"/>
      <c r="E12" s="147" t="s">
        <v>41</v>
      </c>
      <c r="F12" s="147"/>
      <c r="G12" s="147"/>
      <c r="H12" s="147"/>
    </row>
    <row r="13" spans="1:9" s="61" customFormat="1" ht="24" customHeight="1" x14ac:dyDescent="0.25">
      <c r="A13" s="108"/>
      <c r="B13" s="108" t="s">
        <v>45</v>
      </c>
      <c r="C13" s="100" t="s">
        <v>46</v>
      </c>
      <c r="D13" s="60"/>
      <c r="E13" s="108"/>
      <c r="F13" s="108" t="s">
        <v>48</v>
      </c>
      <c r="G13" s="100" t="s">
        <v>49</v>
      </c>
      <c r="H13" s="98" t="s">
        <v>56</v>
      </c>
      <c r="I13" s="60"/>
    </row>
    <row r="14" spans="1:9" ht="39.75" customHeight="1" x14ac:dyDescent="0.25">
      <c r="A14" s="6" t="s">
        <v>23</v>
      </c>
      <c r="B14" s="130">
        <f>Condoms!$B$15</f>
        <v>593204</v>
      </c>
      <c r="C14" s="131">
        <f>Condoms!$G$15</f>
        <v>834</v>
      </c>
      <c r="E14" s="6" t="s">
        <v>23</v>
      </c>
      <c r="F14" s="130">
        <f>Behavioral!$B$16</f>
        <v>143</v>
      </c>
      <c r="G14" s="131">
        <f>Behavioral!$D$16</f>
        <v>207</v>
      </c>
      <c r="H14" s="132">
        <f>Behavioral!$F$16</f>
        <v>81</v>
      </c>
    </row>
    <row r="15" spans="1:9" ht="31.5" customHeight="1" x14ac:dyDescent="0.25">
      <c r="A15" s="6" t="s">
        <v>22</v>
      </c>
      <c r="B15" s="109">
        <f>Condoms!$B$16</f>
        <v>750000</v>
      </c>
      <c r="C15" s="125">
        <f>Condoms!$G$16</f>
        <v>600</v>
      </c>
      <c r="E15" s="6" t="s">
        <v>22</v>
      </c>
      <c r="F15" s="109">
        <v>140</v>
      </c>
      <c r="G15" s="125">
        <v>140</v>
      </c>
      <c r="H15" s="127">
        <v>140</v>
      </c>
    </row>
    <row r="16" spans="1:9" ht="31.5" customHeight="1" x14ac:dyDescent="0.25">
      <c r="A16" s="6" t="s">
        <v>21</v>
      </c>
      <c r="B16" s="110">
        <f>B14/B15</f>
        <v>0.79093866666666668</v>
      </c>
      <c r="C16" s="126">
        <f>C14/C15</f>
        <v>1.39</v>
      </c>
      <c r="E16" s="6" t="s">
        <v>21</v>
      </c>
      <c r="F16" s="110">
        <f>F14/F15</f>
        <v>1.0214285714285714</v>
      </c>
      <c r="G16" s="126">
        <f>G14/G15</f>
        <v>1.4785714285714286</v>
      </c>
      <c r="H16" s="128">
        <f>H14/H15</f>
        <v>0.57857142857142863</v>
      </c>
    </row>
  </sheetData>
  <mergeCells count="7">
    <mergeCell ref="G1:H1"/>
    <mergeCell ref="E12:H12"/>
    <mergeCell ref="A1:E1"/>
    <mergeCell ref="A2:F2"/>
    <mergeCell ref="A6:B6"/>
    <mergeCell ref="A12:B12"/>
    <mergeCell ref="G6:H6"/>
  </mergeCells>
  <conditionalFormatting sqref="D4">
    <cfRule type="cellIs" dxfId="7" priority="3" operator="lessThan">
      <formula>$F$4</formula>
    </cfRule>
    <cfRule type="cellIs" dxfId="6" priority="4" operator="greaterThanOrEqual">
      <formula>$F$4</formula>
    </cfRule>
  </conditionalFormatting>
  <conditionalFormatting sqref="E4">
    <cfRule type="cellIs" dxfId="5" priority="1" operator="lessThan">
      <formula>$G$4</formula>
    </cfRule>
    <cfRule type="cellIs" dxfId="4" priority="2" operator="greaterThanOrEqual">
      <formula>$G$4</formula>
    </cfRule>
  </conditionalFormatting>
  <pageMargins left="0.7" right="0.7" top="0.75" bottom="0.75" header="0.3" footer="0.3"/>
  <pageSetup scale="89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5" zoomScale="85" zoomScaleNormal="85" zoomScalePageLayoutView="55" workbookViewId="0">
      <selection activeCell="E27" sqref="E27"/>
    </sheetView>
  </sheetViews>
  <sheetFormatPr defaultRowHeight="15" x14ac:dyDescent="0.25"/>
  <cols>
    <col min="1" max="1" width="19.42578125" customWidth="1"/>
    <col min="2" max="7" width="19.28515625" style="1" customWidth="1"/>
    <col min="8" max="8" width="9.140625" style="1"/>
  </cols>
  <sheetData>
    <row r="1" spans="1:7" ht="57.75" customHeight="1" x14ac:dyDescent="0.25">
      <c r="A1" s="151" t="s">
        <v>18</v>
      </c>
      <c r="B1" s="151"/>
      <c r="C1" s="151"/>
      <c r="D1" s="151"/>
      <c r="E1" s="151"/>
      <c r="F1" s="151"/>
    </row>
    <row r="2" spans="1:7" ht="58.5" customHeight="1" x14ac:dyDescent="0.25">
      <c r="A2" s="31" t="s">
        <v>3</v>
      </c>
      <c r="B2" s="28" t="s">
        <v>28</v>
      </c>
      <c r="C2" s="29" t="s">
        <v>27</v>
      </c>
      <c r="D2" s="30" t="s">
        <v>26</v>
      </c>
      <c r="E2" s="29" t="s">
        <v>25</v>
      </c>
      <c r="F2" s="32" t="s">
        <v>29</v>
      </c>
    </row>
    <row r="3" spans="1:7" ht="33.75" customHeight="1" x14ac:dyDescent="0.25">
      <c r="A3" s="3" t="s">
        <v>17</v>
      </c>
      <c r="B3" s="69">
        <f t="shared" ref="B3:D3" si="0">B22</f>
        <v>17</v>
      </c>
      <c r="C3" s="70">
        <f t="shared" si="0"/>
        <v>10</v>
      </c>
      <c r="D3" s="71">
        <f t="shared" si="0"/>
        <v>4</v>
      </c>
      <c r="E3" s="19">
        <f>D3/B3</f>
        <v>0.23529411764705882</v>
      </c>
      <c r="F3" s="81">
        <f>B3*0.3</f>
        <v>5.0999999999999996</v>
      </c>
    </row>
    <row r="4" spans="1:7" ht="33.75" customHeight="1" x14ac:dyDescent="0.25">
      <c r="A4" s="3" t="s">
        <v>0</v>
      </c>
      <c r="B4" s="69">
        <f t="shared" ref="B4:D4" si="1">B39</f>
        <v>250</v>
      </c>
      <c r="C4" s="70">
        <f t="shared" si="1"/>
        <v>74</v>
      </c>
      <c r="D4" s="71">
        <f t="shared" si="1"/>
        <v>13</v>
      </c>
      <c r="E4" s="19">
        <f>D4/B4</f>
        <v>5.1999999999999998E-2</v>
      </c>
      <c r="F4" s="81">
        <f>B4*0.3</f>
        <v>75</v>
      </c>
    </row>
    <row r="5" spans="1:7" ht="33.75" customHeight="1" x14ac:dyDescent="0.25">
      <c r="A5" s="4" t="s">
        <v>1</v>
      </c>
      <c r="B5" s="72">
        <f t="shared" ref="B5:D5" si="2">B56</f>
        <v>255</v>
      </c>
      <c r="C5" s="73">
        <f t="shared" si="2"/>
        <v>214</v>
      </c>
      <c r="D5" s="74">
        <f t="shared" si="2"/>
        <v>143</v>
      </c>
      <c r="E5" s="20">
        <f>D5/B5</f>
        <v>0.5607843137254902</v>
      </c>
      <c r="F5" s="82">
        <f>B5*0.3</f>
        <v>76.5</v>
      </c>
      <c r="G5" s="152" t="s">
        <v>31</v>
      </c>
    </row>
    <row r="6" spans="1:7" ht="12.75" customHeight="1" thickBot="1" x14ac:dyDescent="0.3">
      <c r="A6" s="17"/>
      <c r="B6" s="75"/>
      <c r="C6" s="76"/>
      <c r="D6" s="77"/>
      <c r="E6" s="18"/>
      <c r="F6" s="75"/>
      <c r="G6" s="152"/>
    </row>
    <row r="7" spans="1:7" s="1" customFormat="1" ht="33.75" customHeight="1" x14ac:dyDescent="0.25">
      <c r="A7" s="16" t="s">
        <v>24</v>
      </c>
      <c r="B7" s="78">
        <f>SUM(B3:B5)</f>
        <v>522</v>
      </c>
      <c r="C7" s="79">
        <f>SUM(C3:C5)</f>
        <v>298</v>
      </c>
      <c r="D7" s="80">
        <f>SUM(D3:D5)</f>
        <v>160</v>
      </c>
      <c r="E7" s="24">
        <f>D7/B7</f>
        <v>0.3065134099616858</v>
      </c>
      <c r="F7" s="83">
        <f>SUM(F3:F5)</f>
        <v>156.6</v>
      </c>
      <c r="G7" s="27">
        <v>0.3</v>
      </c>
    </row>
    <row r="8" spans="1:7" ht="29.25" customHeight="1" x14ac:dyDescent="0.25">
      <c r="A8" s="25"/>
      <c r="B8" s="26"/>
      <c r="C8" s="26"/>
      <c r="D8" s="26"/>
      <c r="E8" s="26"/>
      <c r="F8" s="26"/>
    </row>
    <row r="9" spans="1:7" ht="64.5" customHeight="1" x14ac:dyDescent="0.25">
      <c r="A9" s="11" t="s">
        <v>17</v>
      </c>
      <c r="B9" s="28" t="s">
        <v>28</v>
      </c>
      <c r="C9" s="29" t="s">
        <v>27</v>
      </c>
      <c r="D9" s="30" t="s">
        <v>26</v>
      </c>
      <c r="E9" s="2" t="s">
        <v>33</v>
      </c>
      <c r="F9" s="2" t="s">
        <v>34</v>
      </c>
    </row>
    <row r="10" spans="1:7" ht="28.5" customHeight="1" x14ac:dyDescent="0.25">
      <c r="A10" s="34" t="s">
        <v>5</v>
      </c>
      <c r="B10" s="38">
        <v>0</v>
      </c>
      <c r="C10" s="54">
        <v>0</v>
      </c>
      <c r="D10" s="55">
        <v>0</v>
      </c>
      <c r="E10" s="54">
        <v>0</v>
      </c>
      <c r="F10" s="120">
        <v>0</v>
      </c>
    </row>
    <row r="11" spans="1:7" ht="28.5" customHeight="1" x14ac:dyDescent="0.25">
      <c r="A11" s="34" t="s">
        <v>6</v>
      </c>
      <c r="B11" s="39">
        <v>0</v>
      </c>
      <c r="C11" s="63">
        <v>0</v>
      </c>
      <c r="D11" s="64">
        <v>0</v>
      </c>
      <c r="E11" s="63">
        <v>0</v>
      </c>
      <c r="F11" s="121">
        <v>0</v>
      </c>
    </row>
    <row r="12" spans="1:7" ht="28.5" customHeight="1" x14ac:dyDescent="0.25">
      <c r="A12" s="34" t="s">
        <v>7</v>
      </c>
      <c r="B12" s="39">
        <v>0</v>
      </c>
      <c r="C12" s="63">
        <v>0</v>
      </c>
      <c r="D12" s="64">
        <v>0</v>
      </c>
      <c r="E12" s="63">
        <v>0</v>
      </c>
      <c r="F12" s="121">
        <v>0</v>
      </c>
    </row>
    <row r="13" spans="1:7" ht="28.5" customHeight="1" x14ac:dyDescent="0.25">
      <c r="A13" s="34" t="s">
        <v>8</v>
      </c>
      <c r="B13" s="39">
        <v>6</v>
      </c>
      <c r="C13" s="63">
        <v>1</v>
      </c>
      <c r="D13" s="64">
        <v>1</v>
      </c>
      <c r="E13" s="63">
        <v>0</v>
      </c>
      <c r="F13" s="121">
        <v>0</v>
      </c>
    </row>
    <row r="14" spans="1:7" ht="28.5" customHeight="1" x14ac:dyDescent="0.25">
      <c r="A14" s="34" t="s">
        <v>9</v>
      </c>
      <c r="B14" s="39">
        <v>11</v>
      </c>
      <c r="C14" s="63">
        <v>9</v>
      </c>
      <c r="D14" s="64">
        <v>3</v>
      </c>
      <c r="E14" s="63">
        <v>0</v>
      </c>
      <c r="F14" s="121">
        <v>0</v>
      </c>
    </row>
    <row r="15" spans="1:7" ht="28.5" customHeight="1" x14ac:dyDescent="0.25">
      <c r="A15" s="34" t="s">
        <v>10</v>
      </c>
      <c r="B15" s="39">
        <v>0</v>
      </c>
      <c r="C15" s="63">
        <v>0</v>
      </c>
      <c r="D15" s="64">
        <v>0</v>
      </c>
      <c r="E15" s="63">
        <v>0</v>
      </c>
      <c r="F15" s="121">
        <v>0</v>
      </c>
    </row>
    <row r="16" spans="1:7" ht="28.5" customHeight="1" x14ac:dyDescent="0.25">
      <c r="A16" s="34" t="s">
        <v>11</v>
      </c>
      <c r="B16" s="39">
        <v>0</v>
      </c>
      <c r="C16" s="63">
        <v>0</v>
      </c>
      <c r="D16" s="64">
        <v>0</v>
      </c>
      <c r="E16" s="63">
        <v>0</v>
      </c>
      <c r="F16" s="121">
        <v>0</v>
      </c>
    </row>
    <row r="17" spans="1:6" ht="28.5" customHeight="1" x14ac:dyDescent="0.25">
      <c r="A17" s="34" t="s">
        <v>12</v>
      </c>
      <c r="B17" s="39">
        <v>0</v>
      </c>
      <c r="C17" s="63">
        <v>0</v>
      </c>
      <c r="D17" s="64">
        <v>0</v>
      </c>
      <c r="E17" s="63">
        <v>0</v>
      </c>
      <c r="F17" s="121">
        <v>0</v>
      </c>
    </row>
    <row r="18" spans="1:6" ht="28.5" customHeight="1" x14ac:dyDescent="0.25">
      <c r="A18" s="34" t="s">
        <v>13</v>
      </c>
      <c r="B18" s="39">
        <v>0</v>
      </c>
      <c r="C18" s="63">
        <v>0</v>
      </c>
      <c r="D18" s="64">
        <v>0</v>
      </c>
      <c r="E18" s="63">
        <v>0</v>
      </c>
      <c r="F18" s="121">
        <v>0</v>
      </c>
    </row>
    <row r="19" spans="1:6" ht="28.5" customHeight="1" x14ac:dyDescent="0.25">
      <c r="A19" s="34" t="s">
        <v>14</v>
      </c>
      <c r="B19" s="39">
        <v>0</v>
      </c>
      <c r="C19" s="63">
        <v>0</v>
      </c>
      <c r="D19" s="64">
        <v>0</v>
      </c>
      <c r="E19" s="63">
        <v>0</v>
      </c>
      <c r="F19" s="121">
        <v>0</v>
      </c>
    </row>
    <row r="20" spans="1:6" ht="28.5" customHeight="1" x14ac:dyDescent="0.25">
      <c r="A20" s="34" t="s">
        <v>15</v>
      </c>
      <c r="B20" s="39">
        <v>0</v>
      </c>
      <c r="C20" s="63">
        <v>0</v>
      </c>
      <c r="D20" s="64">
        <v>0</v>
      </c>
      <c r="E20" s="63">
        <v>0</v>
      </c>
      <c r="F20" s="121">
        <v>0</v>
      </c>
    </row>
    <row r="21" spans="1:6" ht="28.5" customHeight="1" thickBot="1" x14ac:dyDescent="0.3">
      <c r="A21" s="35" t="s">
        <v>16</v>
      </c>
      <c r="B21" s="41">
        <v>0</v>
      </c>
      <c r="C21" s="65">
        <v>0</v>
      </c>
      <c r="D21" s="66">
        <v>0</v>
      </c>
      <c r="E21" s="65">
        <v>0</v>
      </c>
      <c r="F21" s="122">
        <v>0</v>
      </c>
    </row>
    <row r="22" spans="1:6" ht="33" customHeight="1" thickTop="1" x14ac:dyDescent="0.25">
      <c r="A22" s="33" t="s">
        <v>24</v>
      </c>
      <c r="B22" s="42">
        <f>SUM(B10:B21)</f>
        <v>17</v>
      </c>
      <c r="C22" s="67">
        <f>SUM(C10:C21)</f>
        <v>10</v>
      </c>
      <c r="D22" s="68">
        <f>SUM(D10:D21)</f>
        <v>4</v>
      </c>
      <c r="E22" s="67">
        <f>SUM(E10:E21)</f>
        <v>0</v>
      </c>
      <c r="F22" s="123">
        <f>SUM(F10:F21)</f>
        <v>0</v>
      </c>
    </row>
    <row r="23" spans="1:6" ht="31.5" customHeight="1" x14ac:dyDescent="0.25">
      <c r="A23" s="8"/>
      <c r="B23" s="5"/>
      <c r="C23" s="9" t="s">
        <v>4</v>
      </c>
      <c r="D23" s="86">
        <f>B22*0.3</f>
        <v>5.0999999999999996</v>
      </c>
      <c r="E23" s="7"/>
      <c r="F23" s="12"/>
    </row>
    <row r="24" spans="1:6" ht="31.5" customHeight="1" x14ac:dyDescent="0.25">
      <c r="B24"/>
      <c r="C24" s="36" t="s">
        <v>35</v>
      </c>
      <c r="D24" s="13">
        <f>D22/B22</f>
        <v>0.23529411764705882</v>
      </c>
      <c r="E24"/>
      <c r="F24"/>
    </row>
    <row r="25" spans="1:6" ht="30.75" customHeight="1" x14ac:dyDescent="0.25"/>
    <row r="26" spans="1:6" ht="68.25" customHeight="1" x14ac:dyDescent="0.25">
      <c r="A26" s="10" t="s">
        <v>0</v>
      </c>
      <c r="B26" s="28" t="s">
        <v>28</v>
      </c>
      <c r="C26" s="29" t="s">
        <v>27</v>
      </c>
      <c r="D26" s="30" t="s">
        <v>26</v>
      </c>
      <c r="E26" s="2" t="s">
        <v>33</v>
      </c>
      <c r="F26" s="2" t="s">
        <v>34</v>
      </c>
    </row>
    <row r="27" spans="1:6" ht="30.75" customHeight="1" x14ac:dyDescent="0.25">
      <c r="A27" s="34" t="s">
        <v>5</v>
      </c>
      <c r="B27" s="134">
        <v>0</v>
      </c>
      <c r="C27" s="137">
        <v>0</v>
      </c>
      <c r="D27" s="138">
        <v>0</v>
      </c>
      <c r="E27" s="137">
        <v>0</v>
      </c>
      <c r="F27" s="143">
        <v>0</v>
      </c>
    </row>
    <row r="28" spans="1:6" ht="30.75" customHeight="1" x14ac:dyDescent="0.25">
      <c r="A28" s="34" t="s">
        <v>6</v>
      </c>
      <c r="B28" s="135">
        <v>0</v>
      </c>
      <c r="C28" s="139">
        <v>0</v>
      </c>
      <c r="D28" s="140">
        <v>0</v>
      </c>
      <c r="E28" s="139">
        <v>0</v>
      </c>
      <c r="F28" s="144">
        <v>0</v>
      </c>
    </row>
    <row r="29" spans="1:6" ht="30.75" customHeight="1" x14ac:dyDescent="0.25">
      <c r="A29" s="34" t="s">
        <v>7</v>
      </c>
      <c r="B29" s="135">
        <v>0</v>
      </c>
      <c r="C29" s="139">
        <v>0</v>
      </c>
      <c r="D29" s="140">
        <v>0</v>
      </c>
      <c r="E29" s="139">
        <v>0</v>
      </c>
      <c r="F29" s="144">
        <v>0</v>
      </c>
    </row>
    <row r="30" spans="1:6" ht="30.75" customHeight="1" x14ac:dyDescent="0.25">
      <c r="A30" s="34" t="s">
        <v>8</v>
      </c>
      <c r="B30" s="134">
        <v>122</v>
      </c>
      <c r="C30" s="137">
        <v>43</v>
      </c>
      <c r="D30" s="138">
        <v>5</v>
      </c>
      <c r="E30" s="139">
        <v>0</v>
      </c>
      <c r="F30" s="144">
        <v>0</v>
      </c>
    </row>
    <row r="31" spans="1:6" ht="30.75" customHeight="1" x14ac:dyDescent="0.25">
      <c r="A31" s="34" t="s">
        <v>9</v>
      </c>
      <c r="B31" s="135">
        <v>30</v>
      </c>
      <c r="C31" s="139">
        <v>9</v>
      </c>
      <c r="D31" s="140">
        <v>2</v>
      </c>
      <c r="E31" s="139">
        <v>0</v>
      </c>
      <c r="F31" s="144">
        <v>0</v>
      </c>
    </row>
    <row r="32" spans="1:6" ht="30.75" customHeight="1" x14ac:dyDescent="0.25">
      <c r="A32" s="34" t="s">
        <v>10</v>
      </c>
      <c r="B32" s="135">
        <v>41</v>
      </c>
      <c r="C32" s="139">
        <v>8</v>
      </c>
      <c r="D32" s="140">
        <v>1</v>
      </c>
      <c r="E32" s="139">
        <v>0</v>
      </c>
      <c r="F32" s="144">
        <v>0</v>
      </c>
    </row>
    <row r="33" spans="1:6" ht="30.75" customHeight="1" x14ac:dyDescent="0.25">
      <c r="A33" s="34" t="s">
        <v>11</v>
      </c>
      <c r="B33" s="135">
        <v>31</v>
      </c>
      <c r="C33" s="139">
        <v>10</v>
      </c>
      <c r="D33" s="140">
        <v>1</v>
      </c>
      <c r="E33" s="139">
        <v>0</v>
      </c>
      <c r="F33" s="144">
        <v>0</v>
      </c>
    </row>
    <row r="34" spans="1:6" ht="30.75" customHeight="1" x14ac:dyDescent="0.25">
      <c r="A34" s="34" t="s">
        <v>12</v>
      </c>
      <c r="B34" s="135">
        <v>21</v>
      </c>
      <c r="C34" s="139">
        <v>3</v>
      </c>
      <c r="D34" s="140">
        <v>3</v>
      </c>
      <c r="E34" s="139">
        <v>0</v>
      </c>
      <c r="F34" s="144">
        <v>0</v>
      </c>
    </row>
    <row r="35" spans="1:6" ht="30.75" customHeight="1" x14ac:dyDescent="0.25">
      <c r="A35" s="34" t="s">
        <v>13</v>
      </c>
      <c r="B35" s="135">
        <v>5</v>
      </c>
      <c r="C35" s="139">
        <v>1</v>
      </c>
      <c r="D35" s="140">
        <v>1</v>
      </c>
      <c r="E35" s="139">
        <v>0</v>
      </c>
      <c r="F35" s="144">
        <v>0</v>
      </c>
    </row>
    <row r="36" spans="1:6" ht="30.75" customHeight="1" x14ac:dyDescent="0.25">
      <c r="A36" s="34" t="s">
        <v>14</v>
      </c>
      <c r="B36" s="135"/>
      <c r="C36" s="139"/>
      <c r="D36" s="140"/>
      <c r="E36" s="139"/>
      <c r="F36" s="144"/>
    </row>
    <row r="37" spans="1:6" ht="30.75" customHeight="1" x14ac:dyDescent="0.25">
      <c r="A37" s="34" t="s">
        <v>15</v>
      </c>
      <c r="B37" s="135"/>
      <c r="C37" s="139"/>
      <c r="D37" s="140"/>
      <c r="E37" s="139"/>
      <c r="F37" s="144"/>
    </row>
    <row r="38" spans="1:6" ht="30.75" customHeight="1" thickBot="1" x14ac:dyDescent="0.3">
      <c r="A38" s="35" t="s">
        <v>16</v>
      </c>
      <c r="B38" s="136"/>
      <c r="C38" s="141"/>
      <c r="D38" s="142"/>
      <c r="E38" s="141"/>
      <c r="F38" s="145"/>
    </row>
    <row r="39" spans="1:6" ht="30.75" customHeight="1" thickTop="1" x14ac:dyDescent="0.25">
      <c r="A39" s="33" t="s">
        <v>24</v>
      </c>
      <c r="B39" s="42">
        <f>SUM(B27:B38)</f>
        <v>250</v>
      </c>
      <c r="C39" s="67">
        <f>SUM(C27:C38)</f>
        <v>74</v>
      </c>
      <c r="D39" s="68">
        <f>SUM(D27:D38)</f>
        <v>13</v>
      </c>
      <c r="E39" s="67">
        <f>SUM(E27:E38)</f>
        <v>0</v>
      </c>
      <c r="F39" s="123">
        <f>SUM(F27:F38)</f>
        <v>0</v>
      </c>
    </row>
    <row r="40" spans="1:6" ht="32.25" customHeight="1" x14ac:dyDescent="0.25">
      <c r="A40" s="8"/>
      <c r="B40" s="5"/>
      <c r="C40" s="9" t="s">
        <v>4</v>
      </c>
      <c r="D40" s="86">
        <f>B39*0.3</f>
        <v>75</v>
      </c>
      <c r="E40" s="7"/>
      <c r="F40" s="12"/>
    </row>
    <row r="41" spans="1:6" ht="32.25" customHeight="1" x14ac:dyDescent="0.25">
      <c r="B41"/>
      <c r="C41" s="36" t="s">
        <v>35</v>
      </c>
      <c r="D41" s="13">
        <f>D39/B39</f>
        <v>5.1999999999999998E-2</v>
      </c>
      <c r="E41"/>
      <c r="F41"/>
    </row>
    <row r="42" spans="1:6" ht="41.25" customHeight="1" x14ac:dyDescent="0.25"/>
    <row r="43" spans="1:6" ht="57" customHeight="1" x14ac:dyDescent="0.25">
      <c r="A43" s="10" t="s">
        <v>1</v>
      </c>
      <c r="B43" s="28" t="s">
        <v>28</v>
      </c>
      <c r="C43" s="29" t="s">
        <v>27</v>
      </c>
      <c r="D43" s="30" t="s">
        <v>26</v>
      </c>
      <c r="E43" s="2" t="s">
        <v>33</v>
      </c>
      <c r="F43" s="2" t="s">
        <v>34</v>
      </c>
    </row>
    <row r="44" spans="1:6" ht="33.75" customHeight="1" x14ac:dyDescent="0.25">
      <c r="A44" s="34" t="s">
        <v>5</v>
      </c>
      <c r="B44" s="38">
        <v>0</v>
      </c>
      <c r="C44" s="54">
        <v>0</v>
      </c>
      <c r="D44" s="55">
        <v>0</v>
      </c>
      <c r="E44" s="54">
        <v>0</v>
      </c>
      <c r="F44" s="120">
        <v>0</v>
      </c>
    </row>
    <row r="45" spans="1:6" ht="33.75" customHeight="1" x14ac:dyDescent="0.25">
      <c r="A45" s="34" t="s">
        <v>6</v>
      </c>
      <c r="B45" s="39">
        <v>2</v>
      </c>
      <c r="C45" s="63">
        <v>2</v>
      </c>
      <c r="D45" s="64">
        <v>2</v>
      </c>
      <c r="E45" s="63">
        <v>0</v>
      </c>
      <c r="F45" s="121">
        <v>0</v>
      </c>
    </row>
    <row r="46" spans="1:6" ht="33.75" customHeight="1" x14ac:dyDescent="0.25">
      <c r="A46" s="34" t="s">
        <v>7</v>
      </c>
      <c r="B46" s="39">
        <v>43</v>
      </c>
      <c r="C46" s="63">
        <v>35</v>
      </c>
      <c r="D46" s="64">
        <v>26</v>
      </c>
      <c r="E46" s="63">
        <v>9</v>
      </c>
      <c r="F46" s="121">
        <v>0</v>
      </c>
    </row>
    <row r="47" spans="1:6" ht="33.75" customHeight="1" x14ac:dyDescent="0.25">
      <c r="A47" s="34" t="s">
        <v>8</v>
      </c>
      <c r="B47" s="40">
        <v>53</v>
      </c>
      <c r="C47" s="84">
        <v>48</v>
      </c>
      <c r="D47" s="85">
        <v>33</v>
      </c>
      <c r="E47" s="84">
        <v>14</v>
      </c>
      <c r="F47" s="124">
        <v>0</v>
      </c>
    </row>
    <row r="48" spans="1:6" ht="33.75" customHeight="1" x14ac:dyDescent="0.25">
      <c r="A48" s="34" t="s">
        <v>9</v>
      </c>
      <c r="B48" s="39">
        <v>37</v>
      </c>
      <c r="C48" s="63">
        <v>29</v>
      </c>
      <c r="D48" s="64">
        <v>24</v>
      </c>
      <c r="E48" s="63">
        <v>7</v>
      </c>
      <c r="F48" s="121">
        <v>0</v>
      </c>
    </row>
    <row r="49" spans="1:6" ht="33.75" customHeight="1" x14ac:dyDescent="0.25">
      <c r="A49" s="34" t="s">
        <v>10</v>
      </c>
      <c r="B49" s="39">
        <v>28</v>
      </c>
      <c r="C49" s="63">
        <v>27</v>
      </c>
      <c r="D49" s="64">
        <v>17</v>
      </c>
      <c r="E49" s="63">
        <v>1</v>
      </c>
      <c r="F49" s="121">
        <v>0</v>
      </c>
    </row>
    <row r="50" spans="1:6" ht="33.75" customHeight="1" x14ac:dyDescent="0.25">
      <c r="A50" s="34" t="s">
        <v>11</v>
      </c>
      <c r="B50" s="39">
        <v>42</v>
      </c>
      <c r="C50" s="63">
        <v>34</v>
      </c>
      <c r="D50" s="64">
        <v>24</v>
      </c>
      <c r="E50" s="63">
        <v>1</v>
      </c>
      <c r="F50" s="121">
        <v>0</v>
      </c>
    </row>
    <row r="51" spans="1:6" ht="33.75" customHeight="1" x14ac:dyDescent="0.25">
      <c r="A51" s="34" t="s">
        <v>12</v>
      </c>
      <c r="B51" s="39">
        <v>35</v>
      </c>
      <c r="C51" s="63">
        <v>27</v>
      </c>
      <c r="D51" s="64">
        <v>17</v>
      </c>
      <c r="E51" s="63">
        <v>0</v>
      </c>
      <c r="F51" s="121">
        <v>0</v>
      </c>
    </row>
    <row r="52" spans="1:6" ht="33.75" customHeight="1" x14ac:dyDescent="0.25">
      <c r="A52" s="34" t="s">
        <v>13</v>
      </c>
      <c r="B52" s="39">
        <v>15</v>
      </c>
      <c r="C52" s="63">
        <v>12</v>
      </c>
      <c r="D52" s="64">
        <v>0</v>
      </c>
      <c r="E52" s="63">
        <v>0</v>
      </c>
      <c r="F52" s="121">
        <v>0</v>
      </c>
    </row>
    <row r="53" spans="1:6" ht="33.75" customHeight="1" x14ac:dyDescent="0.25">
      <c r="A53" s="34" t="s">
        <v>14</v>
      </c>
      <c r="B53" s="39"/>
      <c r="C53" s="63"/>
      <c r="D53" s="64"/>
      <c r="E53" s="63"/>
      <c r="F53" s="121"/>
    </row>
    <row r="54" spans="1:6" ht="33.75" customHeight="1" x14ac:dyDescent="0.25">
      <c r="A54" s="34" t="s">
        <v>15</v>
      </c>
      <c r="B54" s="39"/>
      <c r="C54" s="63"/>
      <c r="D54" s="64"/>
      <c r="E54" s="63"/>
      <c r="F54" s="121"/>
    </row>
    <row r="55" spans="1:6" ht="33.75" customHeight="1" thickBot="1" x14ac:dyDescent="0.3">
      <c r="A55" s="35" t="s">
        <v>16</v>
      </c>
      <c r="B55" s="41"/>
      <c r="C55" s="65"/>
      <c r="D55" s="66"/>
      <c r="E55" s="65"/>
      <c r="F55" s="122"/>
    </row>
    <row r="56" spans="1:6" ht="35.25" customHeight="1" thickTop="1" x14ac:dyDescent="0.25">
      <c r="A56" s="33" t="s">
        <v>24</v>
      </c>
      <c r="B56" s="42">
        <f>SUM(B44:B55)</f>
        <v>255</v>
      </c>
      <c r="C56" s="67">
        <f>SUM(C44:C55)</f>
        <v>214</v>
      </c>
      <c r="D56" s="68">
        <f>SUM(D44:D55)</f>
        <v>143</v>
      </c>
      <c r="E56" s="67">
        <f>SUM(E44:E55)</f>
        <v>32</v>
      </c>
      <c r="F56" s="123">
        <f>SUM(F44:F55)</f>
        <v>0</v>
      </c>
    </row>
    <row r="57" spans="1:6" ht="33" customHeight="1" x14ac:dyDescent="0.25">
      <c r="A57" s="8"/>
      <c r="B57" s="5"/>
      <c r="C57" s="9" t="s">
        <v>4</v>
      </c>
      <c r="D57" s="86">
        <f>B56*0.3</f>
        <v>76.5</v>
      </c>
      <c r="E57" s="7"/>
      <c r="F57" s="12"/>
    </row>
    <row r="58" spans="1:6" ht="33" customHeight="1" x14ac:dyDescent="0.25">
      <c r="B58"/>
      <c r="C58" s="36" t="s">
        <v>35</v>
      </c>
      <c r="D58" s="13">
        <f>D56/B56</f>
        <v>0.5607843137254902</v>
      </c>
      <c r="E58"/>
      <c r="F58"/>
    </row>
  </sheetData>
  <mergeCells count="2">
    <mergeCell ref="A1:F1"/>
    <mergeCell ref="G5:G6"/>
  </mergeCells>
  <conditionalFormatting sqref="D7">
    <cfRule type="cellIs" dxfId="3" priority="9" operator="lessThan">
      <formula>$F$7</formula>
    </cfRule>
    <cfRule type="cellIs" dxfId="2" priority="10" operator="greaterThanOrEqual">
      <formula>$F$7</formula>
    </cfRule>
  </conditionalFormatting>
  <conditionalFormatting sqref="E7">
    <cfRule type="cellIs" dxfId="1" priority="1" operator="lessThan">
      <formula>$G$7</formula>
    </cfRule>
    <cfRule type="cellIs" dxfId="0" priority="2" operator="greaterThanOrEqual">
      <formula>$G$7</formula>
    </cfRule>
  </conditionalFormatting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K11" sqref="K11"/>
    </sheetView>
  </sheetViews>
  <sheetFormatPr defaultRowHeight="15" x14ac:dyDescent="0.25"/>
  <cols>
    <col min="1" max="1" width="17.140625" customWidth="1"/>
    <col min="2" max="6" width="15.140625" customWidth="1"/>
  </cols>
  <sheetData>
    <row r="1" spans="1:10" ht="52.5" customHeight="1" x14ac:dyDescent="0.25">
      <c r="A1" s="151" t="s">
        <v>19</v>
      </c>
      <c r="B1" s="151"/>
      <c r="C1" s="151"/>
      <c r="D1" s="151"/>
      <c r="E1" s="151"/>
      <c r="F1" s="151"/>
      <c r="G1" s="151"/>
      <c r="H1" s="151"/>
      <c r="I1" s="1"/>
      <c r="J1" s="1"/>
    </row>
    <row r="2" spans="1:10" ht="85.5" customHeight="1" x14ac:dyDescent="0.25">
      <c r="A2" s="10"/>
      <c r="B2" s="37" t="s">
        <v>64</v>
      </c>
      <c r="C2" s="37" t="s">
        <v>58</v>
      </c>
      <c r="D2" s="37" t="s">
        <v>65</v>
      </c>
      <c r="E2" s="37" t="s">
        <v>66</v>
      </c>
      <c r="F2" s="37" t="s">
        <v>67</v>
      </c>
    </row>
    <row r="3" spans="1:10" ht="32.25" customHeight="1" x14ac:dyDescent="0.25">
      <c r="A3" s="34" t="s">
        <v>5</v>
      </c>
      <c r="B3" s="54">
        <v>4054</v>
      </c>
      <c r="C3" s="54">
        <v>1001</v>
      </c>
      <c r="D3" s="111">
        <v>27</v>
      </c>
      <c r="E3" s="38">
        <v>0</v>
      </c>
      <c r="F3" s="111">
        <v>0</v>
      </c>
    </row>
    <row r="4" spans="1:10" ht="32.25" customHeight="1" x14ac:dyDescent="0.25">
      <c r="A4" s="34" t="s">
        <v>6</v>
      </c>
      <c r="B4" s="63">
        <v>3511</v>
      </c>
      <c r="C4" s="63">
        <v>980</v>
      </c>
      <c r="D4" s="112">
        <v>28</v>
      </c>
      <c r="E4" s="39">
        <v>0</v>
      </c>
      <c r="F4" s="112">
        <v>0</v>
      </c>
    </row>
    <row r="5" spans="1:10" ht="32.25" customHeight="1" x14ac:dyDescent="0.25">
      <c r="A5" s="34" t="s">
        <v>7</v>
      </c>
      <c r="B5" s="63">
        <v>4348</v>
      </c>
      <c r="C5" s="63">
        <v>1062</v>
      </c>
      <c r="D5" s="112">
        <v>32</v>
      </c>
      <c r="E5" s="39">
        <v>0</v>
      </c>
      <c r="F5" s="112">
        <v>0</v>
      </c>
    </row>
    <row r="6" spans="1:10" ht="32.25" customHeight="1" x14ac:dyDescent="0.25">
      <c r="A6" s="34" t="s">
        <v>8</v>
      </c>
      <c r="B6" s="84">
        <v>4460</v>
      </c>
      <c r="C6" s="84">
        <v>1155</v>
      </c>
      <c r="D6" s="113">
        <v>31</v>
      </c>
      <c r="E6" s="40">
        <v>0</v>
      </c>
      <c r="F6" s="113">
        <v>0</v>
      </c>
    </row>
    <row r="7" spans="1:10" ht="32.25" customHeight="1" x14ac:dyDescent="0.25">
      <c r="A7" s="34" t="s">
        <v>9</v>
      </c>
      <c r="B7" s="63">
        <v>4673</v>
      </c>
      <c r="C7" s="63">
        <v>1115</v>
      </c>
      <c r="D7" s="112">
        <v>32</v>
      </c>
      <c r="E7" s="39">
        <v>0</v>
      </c>
      <c r="F7" s="112">
        <v>0</v>
      </c>
    </row>
    <row r="8" spans="1:10" ht="32.25" customHeight="1" x14ac:dyDescent="0.25">
      <c r="A8" s="34" t="s">
        <v>10</v>
      </c>
      <c r="B8" s="63">
        <v>4785</v>
      </c>
      <c r="C8" s="63">
        <v>1063</v>
      </c>
      <c r="D8" s="112">
        <v>32</v>
      </c>
      <c r="E8" s="39">
        <v>145</v>
      </c>
      <c r="F8" s="112">
        <v>0</v>
      </c>
    </row>
    <row r="9" spans="1:10" ht="32.25" customHeight="1" x14ac:dyDescent="0.25">
      <c r="A9" s="34" t="s">
        <v>11</v>
      </c>
      <c r="B9" s="63">
        <v>4780</v>
      </c>
      <c r="C9" s="63">
        <v>1136</v>
      </c>
      <c r="D9" s="112">
        <v>35</v>
      </c>
      <c r="E9" s="39">
        <v>214</v>
      </c>
      <c r="F9" s="112">
        <v>3</v>
      </c>
    </row>
    <row r="10" spans="1:10" ht="32.25" customHeight="1" x14ac:dyDescent="0.25">
      <c r="A10" s="34" t="s">
        <v>12</v>
      </c>
      <c r="B10" s="63" t="s">
        <v>69</v>
      </c>
      <c r="C10" s="63">
        <v>1167</v>
      </c>
      <c r="D10" s="112" t="s">
        <v>70</v>
      </c>
      <c r="E10" s="39">
        <v>112</v>
      </c>
      <c r="F10" s="112">
        <v>0</v>
      </c>
    </row>
    <row r="11" spans="1:10" ht="32.25" customHeight="1" x14ac:dyDescent="0.25">
      <c r="A11" s="34" t="s">
        <v>13</v>
      </c>
      <c r="B11" s="63">
        <v>0</v>
      </c>
      <c r="C11" s="63">
        <v>0</v>
      </c>
      <c r="D11" s="112">
        <v>0</v>
      </c>
      <c r="E11" s="39">
        <v>0</v>
      </c>
      <c r="F11" s="112">
        <v>0</v>
      </c>
    </row>
    <row r="12" spans="1:10" ht="32.25" customHeight="1" x14ac:dyDescent="0.25">
      <c r="A12" s="34" t="s">
        <v>14</v>
      </c>
      <c r="B12" s="63">
        <v>0</v>
      </c>
      <c r="C12" s="63">
        <v>0</v>
      </c>
      <c r="D12" s="112">
        <v>0</v>
      </c>
      <c r="E12" s="39">
        <v>0</v>
      </c>
      <c r="F12" s="112">
        <v>0</v>
      </c>
    </row>
    <row r="13" spans="1:10" ht="32.25" customHeight="1" x14ac:dyDescent="0.25">
      <c r="A13" s="34" t="s">
        <v>15</v>
      </c>
      <c r="B13" s="63">
        <v>0</v>
      </c>
      <c r="C13" s="63">
        <v>0</v>
      </c>
      <c r="D13" s="112">
        <v>0</v>
      </c>
      <c r="E13" s="39">
        <v>0</v>
      </c>
      <c r="F13" s="112">
        <v>0</v>
      </c>
    </row>
    <row r="14" spans="1:10" ht="32.25" customHeight="1" thickBot="1" x14ac:dyDescent="0.3">
      <c r="A14" s="35" t="s">
        <v>16</v>
      </c>
      <c r="B14" s="65">
        <v>0</v>
      </c>
      <c r="C14" s="65">
        <v>0</v>
      </c>
      <c r="D14" s="114">
        <v>0</v>
      </c>
      <c r="E14" s="41">
        <v>0</v>
      </c>
      <c r="F14" s="114">
        <v>0</v>
      </c>
    </row>
    <row r="15" spans="1:10" ht="32.25" customHeight="1" thickTop="1" thickBot="1" x14ac:dyDescent="0.3">
      <c r="A15" s="33" t="s">
        <v>24</v>
      </c>
      <c r="B15" s="67">
        <f>SUM(B3:B14)</f>
        <v>30611</v>
      </c>
      <c r="C15" s="67">
        <f>SUM(C3:C14)</f>
        <v>8679</v>
      </c>
      <c r="D15" s="115"/>
      <c r="E15" s="115"/>
      <c r="F15" s="115"/>
    </row>
    <row r="16" spans="1:10" ht="32.25" customHeight="1" thickTop="1" x14ac:dyDescent="0.25">
      <c r="A16" s="91" t="s">
        <v>2</v>
      </c>
      <c r="B16" s="153">
        <f>B15+C15</f>
        <v>39290</v>
      </c>
      <c r="C16" s="153"/>
      <c r="D16" s="117">
        <f>SUM(D3:D14)</f>
        <v>217</v>
      </c>
      <c r="E16" s="116">
        <f>SUM(E3:E14)</f>
        <v>471</v>
      </c>
      <c r="F16" s="117">
        <f>SUM(F3:F14)</f>
        <v>3</v>
      </c>
    </row>
    <row r="17" spans="1:6" ht="27.75" customHeight="1" x14ac:dyDescent="0.25">
      <c r="A17" s="9" t="s">
        <v>4</v>
      </c>
      <c r="B17" s="22">
        <v>60000</v>
      </c>
      <c r="C17" s="22">
        <v>60000</v>
      </c>
      <c r="E17" s="22">
        <v>500</v>
      </c>
      <c r="F17" s="129">
        <v>5</v>
      </c>
    </row>
    <row r="18" spans="1:6" ht="27.75" customHeight="1" x14ac:dyDescent="0.25"/>
  </sheetData>
  <mergeCells count="2">
    <mergeCell ref="A1:H1"/>
    <mergeCell ref="B16:C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5" zoomScaleNormal="85" workbookViewId="0">
      <selection activeCell="G10" sqref="G10"/>
    </sheetView>
  </sheetViews>
  <sheetFormatPr defaultRowHeight="15" x14ac:dyDescent="0.25"/>
  <cols>
    <col min="1" max="4" width="16.5703125" customWidth="1"/>
  </cols>
  <sheetData>
    <row r="1" spans="1:8" ht="53.25" customHeight="1" x14ac:dyDescent="0.25">
      <c r="A1" s="151" t="s">
        <v>39</v>
      </c>
      <c r="B1" s="151"/>
      <c r="C1" s="151"/>
      <c r="D1" s="151"/>
      <c r="E1" s="151"/>
      <c r="F1" s="151"/>
      <c r="G1" s="1"/>
      <c r="H1" s="1"/>
    </row>
    <row r="2" spans="1:8" ht="60" customHeight="1" x14ac:dyDescent="0.25">
      <c r="A2" s="10"/>
      <c r="B2" s="37" t="s">
        <v>36</v>
      </c>
      <c r="C2" s="37" t="s">
        <v>37</v>
      </c>
      <c r="D2" s="37" t="s">
        <v>38</v>
      </c>
    </row>
    <row r="3" spans="1:8" ht="35.25" customHeight="1" x14ac:dyDescent="0.25">
      <c r="A3" s="34" t="s">
        <v>5</v>
      </c>
      <c r="B3" s="38">
        <v>1772</v>
      </c>
      <c r="C3" s="43">
        <v>0.55800000000000005</v>
      </c>
      <c r="D3" s="44">
        <v>0.442</v>
      </c>
    </row>
    <row r="4" spans="1:8" ht="35.25" customHeight="1" x14ac:dyDescent="0.25">
      <c r="A4" s="34" t="s">
        <v>6</v>
      </c>
      <c r="B4" s="39">
        <v>3309</v>
      </c>
      <c r="C4" s="45">
        <v>0.74199999999999999</v>
      </c>
      <c r="D4" s="46">
        <v>0.25800000000000001</v>
      </c>
    </row>
    <row r="5" spans="1:8" ht="35.25" customHeight="1" x14ac:dyDescent="0.25">
      <c r="A5" s="34" t="s">
        <v>7</v>
      </c>
      <c r="B5" s="39">
        <v>3827</v>
      </c>
      <c r="C5" s="45">
        <v>0.78100000000000003</v>
      </c>
      <c r="D5" s="46">
        <v>0.219</v>
      </c>
    </row>
    <row r="6" spans="1:8" ht="35.25" customHeight="1" x14ac:dyDescent="0.25">
      <c r="A6" s="34" t="s">
        <v>8</v>
      </c>
      <c r="B6" s="40">
        <v>1380</v>
      </c>
      <c r="C6" s="47">
        <v>0.73</v>
      </c>
      <c r="D6" s="48">
        <v>0.27</v>
      </c>
    </row>
    <row r="7" spans="1:8" ht="35.25" customHeight="1" x14ac:dyDescent="0.25">
      <c r="A7" s="34" t="s">
        <v>9</v>
      </c>
      <c r="B7" s="39">
        <v>1394</v>
      </c>
      <c r="C7" s="45">
        <v>0.71</v>
      </c>
      <c r="D7" s="46">
        <v>0.28999999999999998</v>
      </c>
    </row>
    <row r="8" spans="1:8" ht="35.25" customHeight="1" x14ac:dyDescent="0.25">
      <c r="A8" s="34" t="s">
        <v>10</v>
      </c>
      <c r="B8" s="39">
        <v>2073</v>
      </c>
      <c r="C8" s="45">
        <v>0.8</v>
      </c>
      <c r="D8" s="46">
        <v>0.2</v>
      </c>
    </row>
    <row r="9" spans="1:8" ht="35.25" customHeight="1" x14ac:dyDescent="0.25">
      <c r="A9" s="34" t="s">
        <v>11</v>
      </c>
      <c r="B9" s="39">
        <v>1820</v>
      </c>
      <c r="C9" s="45">
        <v>0.8</v>
      </c>
      <c r="D9" s="46">
        <v>0.2</v>
      </c>
    </row>
    <row r="10" spans="1:8" ht="35.25" customHeight="1" x14ac:dyDescent="0.25">
      <c r="A10" s="34" t="s">
        <v>12</v>
      </c>
      <c r="B10" s="39">
        <v>2182</v>
      </c>
      <c r="C10" s="45">
        <v>0.8</v>
      </c>
      <c r="D10" s="46">
        <v>0.2</v>
      </c>
    </row>
    <row r="11" spans="1:8" ht="35.25" customHeight="1" x14ac:dyDescent="0.25">
      <c r="A11" s="34" t="s">
        <v>13</v>
      </c>
      <c r="B11" s="39"/>
      <c r="C11" s="45"/>
      <c r="D11" s="46"/>
    </row>
    <row r="12" spans="1:8" ht="35.25" customHeight="1" x14ac:dyDescent="0.25">
      <c r="A12" s="34" t="s">
        <v>14</v>
      </c>
      <c r="B12" s="39"/>
      <c r="C12" s="45"/>
      <c r="D12" s="46"/>
    </row>
    <row r="13" spans="1:8" ht="35.25" customHeight="1" x14ac:dyDescent="0.25">
      <c r="A13" s="34" t="s">
        <v>15</v>
      </c>
      <c r="B13" s="39"/>
      <c r="C13" s="45"/>
      <c r="D13" s="46"/>
    </row>
    <row r="14" spans="1:8" ht="35.25" customHeight="1" thickBot="1" x14ac:dyDescent="0.3">
      <c r="A14" s="35" t="s">
        <v>16</v>
      </c>
      <c r="B14" s="41"/>
      <c r="C14" s="49"/>
      <c r="D14" s="50"/>
    </row>
    <row r="15" spans="1:8" ht="35.25" customHeight="1" thickTop="1" x14ac:dyDescent="0.25">
      <c r="A15" s="33" t="s">
        <v>2</v>
      </c>
      <c r="B15" s="42">
        <f>SUM(B3:B14)</f>
        <v>17757</v>
      </c>
      <c r="C15" s="53"/>
      <c r="D15" s="53"/>
    </row>
    <row r="16" spans="1:8" ht="27.75" customHeight="1" x14ac:dyDescent="0.25">
      <c r="A16" s="9" t="s">
        <v>4</v>
      </c>
      <c r="B16" s="22">
        <v>100000</v>
      </c>
      <c r="C16" s="51"/>
      <c r="D16" s="52"/>
    </row>
    <row r="17" spans="3:4" ht="27.75" customHeight="1" x14ac:dyDescent="0.25">
      <c r="C17" s="14"/>
      <c r="D17" s="1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activeCell="B4" sqref="B4"/>
    </sheetView>
  </sheetViews>
  <sheetFormatPr defaultRowHeight="15" x14ac:dyDescent="0.25"/>
  <cols>
    <col min="1" max="4" width="16.5703125" customWidth="1"/>
    <col min="6" max="7" width="17" customWidth="1"/>
  </cols>
  <sheetData>
    <row r="1" spans="1:7" ht="51" customHeight="1" x14ac:dyDescent="0.25">
      <c r="A1" s="151" t="s">
        <v>40</v>
      </c>
      <c r="B1" s="151"/>
      <c r="C1" s="151"/>
      <c r="D1" s="151"/>
      <c r="E1" s="151"/>
      <c r="F1" s="151"/>
      <c r="G1" s="1"/>
    </row>
    <row r="2" spans="1:7" ht="60" customHeight="1" x14ac:dyDescent="0.25">
      <c r="A2" s="59" t="s">
        <v>45</v>
      </c>
      <c r="B2" s="37" t="s">
        <v>42</v>
      </c>
      <c r="C2" s="37" t="s">
        <v>43</v>
      </c>
      <c r="D2" s="37" t="s">
        <v>44</v>
      </c>
      <c r="F2" s="59" t="s">
        <v>46</v>
      </c>
      <c r="G2" s="37" t="s">
        <v>47</v>
      </c>
    </row>
    <row r="3" spans="1:7" ht="35.25" customHeight="1" x14ac:dyDescent="0.25">
      <c r="A3" s="34" t="s">
        <v>5</v>
      </c>
      <c r="B3" s="38">
        <v>0</v>
      </c>
      <c r="C3" s="54">
        <f>B3*0.7</f>
        <v>0</v>
      </c>
      <c r="D3" s="55">
        <f>B3*0.3</f>
        <v>0</v>
      </c>
      <c r="F3" s="34" t="s">
        <v>5</v>
      </c>
      <c r="G3" s="38">
        <v>60</v>
      </c>
    </row>
    <row r="4" spans="1:7" ht="35.25" customHeight="1" x14ac:dyDescent="0.25">
      <c r="A4" s="34" t="s">
        <v>6</v>
      </c>
      <c r="B4" s="39">
        <v>0</v>
      </c>
      <c r="C4" s="54">
        <f t="shared" ref="C4:C14" si="0">B4*0.7</f>
        <v>0</v>
      </c>
      <c r="D4" s="55">
        <f t="shared" ref="D4:D14" si="1">B4*0.3</f>
        <v>0</v>
      </c>
      <c r="F4" s="34" t="s">
        <v>6</v>
      </c>
      <c r="G4" s="39">
        <v>60</v>
      </c>
    </row>
    <row r="5" spans="1:7" ht="35.25" customHeight="1" x14ac:dyDescent="0.25">
      <c r="A5" s="34" t="s">
        <v>7</v>
      </c>
      <c r="B5" s="39">
        <v>0</v>
      </c>
      <c r="C5" s="54">
        <f t="shared" si="0"/>
        <v>0</v>
      </c>
      <c r="D5" s="55">
        <f t="shared" si="1"/>
        <v>0</v>
      </c>
      <c r="F5" s="34" t="s">
        <v>7</v>
      </c>
      <c r="G5" s="39">
        <v>60</v>
      </c>
    </row>
    <row r="6" spans="1:7" ht="35.25" customHeight="1" x14ac:dyDescent="0.25">
      <c r="A6" s="34" t="s">
        <v>8</v>
      </c>
      <c r="B6" s="40">
        <v>68016</v>
      </c>
      <c r="C6" s="54">
        <f t="shared" si="0"/>
        <v>47611.199999999997</v>
      </c>
      <c r="D6" s="55">
        <f t="shared" si="1"/>
        <v>20404.8</v>
      </c>
      <c r="F6" s="34" t="s">
        <v>8</v>
      </c>
      <c r="G6" s="40">
        <v>60</v>
      </c>
    </row>
    <row r="7" spans="1:7" ht="35.25" customHeight="1" x14ac:dyDescent="0.25">
      <c r="A7" s="34" t="s">
        <v>9</v>
      </c>
      <c r="B7" s="39">
        <v>349288</v>
      </c>
      <c r="C7" s="54">
        <f t="shared" si="0"/>
        <v>244501.59999999998</v>
      </c>
      <c r="D7" s="55">
        <f t="shared" si="1"/>
        <v>104786.4</v>
      </c>
      <c r="F7" s="34" t="s">
        <v>9</v>
      </c>
      <c r="G7" s="39">
        <v>60</v>
      </c>
    </row>
    <row r="8" spans="1:7" ht="35.25" customHeight="1" x14ac:dyDescent="0.25">
      <c r="A8" s="34" t="s">
        <v>10</v>
      </c>
      <c r="B8" s="39">
        <v>55100</v>
      </c>
      <c r="C8" s="54">
        <f t="shared" si="0"/>
        <v>38570</v>
      </c>
      <c r="D8" s="55">
        <f t="shared" si="1"/>
        <v>16530</v>
      </c>
      <c r="F8" s="34" t="s">
        <v>10</v>
      </c>
      <c r="G8" s="39">
        <v>67</v>
      </c>
    </row>
    <row r="9" spans="1:7" ht="35.25" customHeight="1" x14ac:dyDescent="0.25">
      <c r="A9" s="34" t="s">
        <v>11</v>
      </c>
      <c r="B9" s="39">
        <v>32200</v>
      </c>
      <c r="C9" s="54">
        <f t="shared" si="0"/>
        <v>22540</v>
      </c>
      <c r="D9" s="55">
        <f t="shared" si="1"/>
        <v>9660</v>
      </c>
      <c r="F9" s="34" t="s">
        <v>11</v>
      </c>
      <c r="G9" s="39">
        <v>126</v>
      </c>
    </row>
    <row r="10" spans="1:7" ht="35.25" customHeight="1" x14ac:dyDescent="0.25">
      <c r="A10" s="34" t="s">
        <v>12</v>
      </c>
      <c r="B10" s="39">
        <v>18600</v>
      </c>
      <c r="C10" s="54">
        <f t="shared" si="0"/>
        <v>13020</v>
      </c>
      <c r="D10" s="55">
        <f t="shared" si="1"/>
        <v>5580</v>
      </c>
      <c r="F10" s="34" t="s">
        <v>12</v>
      </c>
      <c r="G10" s="39">
        <v>230</v>
      </c>
    </row>
    <row r="11" spans="1:7" ht="35.25" customHeight="1" x14ac:dyDescent="0.25">
      <c r="A11" s="34" t="s">
        <v>13</v>
      </c>
      <c r="B11" s="39">
        <v>70000</v>
      </c>
      <c r="C11" s="54">
        <f t="shared" si="0"/>
        <v>49000</v>
      </c>
      <c r="D11" s="55">
        <f t="shared" si="1"/>
        <v>21000</v>
      </c>
      <c r="F11" s="34" t="s">
        <v>13</v>
      </c>
      <c r="G11" s="39">
        <v>111</v>
      </c>
    </row>
    <row r="12" spans="1:7" ht="35.25" customHeight="1" x14ac:dyDescent="0.25">
      <c r="A12" s="34" t="s">
        <v>14</v>
      </c>
      <c r="B12" s="39">
        <v>0</v>
      </c>
      <c r="C12" s="54">
        <f t="shared" si="0"/>
        <v>0</v>
      </c>
      <c r="D12" s="55">
        <f t="shared" si="1"/>
        <v>0</v>
      </c>
      <c r="F12" s="34" t="s">
        <v>14</v>
      </c>
      <c r="G12" s="39">
        <v>0</v>
      </c>
    </row>
    <row r="13" spans="1:7" ht="35.25" customHeight="1" x14ac:dyDescent="0.25">
      <c r="A13" s="34" t="s">
        <v>15</v>
      </c>
      <c r="B13" s="39">
        <v>0</v>
      </c>
      <c r="C13" s="54">
        <f t="shared" si="0"/>
        <v>0</v>
      </c>
      <c r="D13" s="55">
        <f t="shared" si="1"/>
        <v>0</v>
      </c>
      <c r="F13" s="34" t="s">
        <v>15</v>
      </c>
      <c r="G13" s="39">
        <v>0</v>
      </c>
    </row>
    <row r="14" spans="1:7" ht="35.25" customHeight="1" thickBot="1" x14ac:dyDescent="0.3">
      <c r="A14" s="35" t="s">
        <v>16</v>
      </c>
      <c r="B14" s="41">
        <v>0</v>
      </c>
      <c r="C14" s="54">
        <f t="shared" si="0"/>
        <v>0</v>
      </c>
      <c r="D14" s="55">
        <f t="shared" si="1"/>
        <v>0</v>
      </c>
      <c r="F14" s="35" t="s">
        <v>16</v>
      </c>
      <c r="G14" s="41">
        <v>0</v>
      </c>
    </row>
    <row r="15" spans="1:7" ht="35.25" customHeight="1" thickTop="1" x14ac:dyDescent="0.25">
      <c r="A15" s="56" t="s">
        <v>2</v>
      </c>
      <c r="B15" s="62">
        <f>SUM(B3:B14)</f>
        <v>593204</v>
      </c>
      <c r="C15" s="97">
        <f>SUM(C3:C14)</f>
        <v>415242.8</v>
      </c>
      <c r="D15" s="97">
        <f>SUM(D3:D14)</f>
        <v>177961.2</v>
      </c>
      <c r="F15" s="56" t="s">
        <v>2</v>
      </c>
      <c r="G15" s="57">
        <f>SUM(G3:G14)</f>
        <v>834</v>
      </c>
    </row>
    <row r="16" spans="1:7" ht="27.75" customHeight="1" x14ac:dyDescent="0.25">
      <c r="A16" s="51" t="s">
        <v>4</v>
      </c>
      <c r="B16" s="58">
        <v>750000</v>
      </c>
      <c r="C16" s="51"/>
      <c r="D16" s="52"/>
      <c r="F16" s="51" t="s">
        <v>4</v>
      </c>
      <c r="G16" s="58">
        <v>600</v>
      </c>
    </row>
    <row r="17" spans="3:4" ht="27.75" customHeight="1" x14ac:dyDescent="0.25">
      <c r="C17" s="14"/>
      <c r="D17" s="1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5" zoomScaleNormal="85" workbookViewId="0">
      <selection activeCell="F6" sqref="F6"/>
    </sheetView>
  </sheetViews>
  <sheetFormatPr defaultRowHeight="15" x14ac:dyDescent="0.25"/>
  <cols>
    <col min="1" max="1" width="20.7109375" customWidth="1"/>
    <col min="2" max="7" width="20.28515625" customWidth="1"/>
  </cols>
  <sheetData>
    <row r="1" spans="1:7" ht="54" customHeight="1" x14ac:dyDescent="0.25">
      <c r="A1" s="151" t="s">
        <v>41</v>
      </c>
      <c r="B1" s="151"/>
      <c r="C1" s="151"/>
      <c r="D1" s="151"/>
      <c r="E1" s="151"/>
      <c r="F1" s="151"/>
      <c r="G1" s="151"/>
    </row>
    <row r="2" spans="1:7" ht="66.75" customHeight="1" x14ac:dyDescent="0.25">
      <c r="A2" s="59" t="s">
        <v>50</v>
      </c>
      <c r="B2" s="37" t="s">
        <v>52</v>
      </c>
      <c r="C2" s="37" t="s">
        <v>53</v>
      </c>
      <c r="D2" s="87" t="s">
        <v>54</v>
      </c>
      <c r="E2" s="88" t="s">
        <v>55</v>
      </c>
      <c r="F2" s="87" t="s">
        <v>51</v>
      </c>
    </row>
    <row r="3" spans="1:7" ht="35.25" customHeight="1" x14ac:dyDescent="0.25">
      <c r="A3" s="34" t="s">
        <v>5</v>
      </c>
      <c r="B3" s="38">
        <v>9</v>
      </c>
      <c r="C3" s="38">
        <v>6</v>
      </c>
      <c r="D3" s="89">
        <v>11</v>
      </c>
      <c r="E3" s="54">
        <v>18</v>
      </c>
      <c r="F3" s="118">
        <v>10</v>
      </c>
    </row>
    <row r="4" spans="1:7" ht="35.25" customHeight="1" x14ac:dyDescent="0.25">
      <c r="A4" s="34" t="s">
        <v>6</v>
      </c>
      <c r="B4" s="39">
        <v>13</v>
      </c>
      <c r="C4" s="39">
        <v>6</v>
      </c>
      <c r="D4" s="89">
        <v>0</v>
      </c>
      <c r="E4" s="54">
        <v>17</v>
      </c>
      <c r="F4" s="118">
        <v>26</v>
      </c>
    </row>
    <row r="5" spans="1:7" ht="35.25" customHeight="1" x14ac:dyDescent="0.25">
      <c r="A5" s="34" t="s">
        <v>7</v>
      </c>
      <c r="B5" s="39">
        <v>10</v>
      </c>
      <c r="C5" s="39">
        <v>6</v>
      </c>
      <c r="D5" s="89">
        <v>12</v>
      </c>
      <c r="E5" s="54">
        <v>23</v>
      </c>
      <c r="F5" s="118">
        <v>23</v>
      </c>
    </row>
    <row r="6" spans="1:7" ht="35.25" customHeight="1" x14ac:dyDescent="0.25">
      <c r="A6" s="34" t="s">
        <v>8</v>
      </c>
      <c r="B6" s="40">
        <v>11</v>
      </c>
      <c r="C6" s="40">
        <v>10</v>
      </c>
      <c r="D6" s="89">
        <v>0</v>
      </c>
      <c r="E6" s="54">
        <v>22</v>
      </c>
      <c r="F6" s="118">
        <v>10</v>
      </c>
    </row>
    <row r="7" spans="1:7" ht="35.25" customHeight="1" x14ac:dyDescent="0.25">
      <c r="A7" s="34" t="s">
        <v>9</v>
      </c>
      <c r="B7" s="39">
        <v>12</v>
      </c>
      <c r="C7" s="39">
        <v>26</v>
      </c>
      <c r="D7" s="89">
        <v>20</v>
      </c>
      <c r="E7" s="54">
        <v>23</v>
      </c>
      <c r="F7" s="118">
        <v>8</v>
      </c>
    </row>
    <row r="8" spans="1:7" ht="35.25" customHeight="1" x14ac:dyDescent="0.25">
      <c r="A8" s="34" t="s">
        <v>10</v>
      </c>
      <c r="B8" s="39">
        <v>10</v>
      </c>
      <c r="C8" s="39">
        <v>27</v>
      </c>
      <c r="D8" s="89">
        <v>0</v>
      </c>
      <c r="E8" s="54">
        <v>29</v>
      </c>
      <c r="F8" s="118">
        <v>4</v>
      </c>
    </row>
    <row r="9" spans="1:7" ht="35.25" customHeight="1" x14ac:dyDescent="0.25">
      <c r="A9" s="34" t="s">
        <v>11</v>
      </c>
      <c r="B9" s="39">
        <v>8</v>
      </c>
      <c r="C9" s="39">
        <v>39</v>
      </c>
      <c r="D9" s="89">
        <v>0</v>
      </c>
      <c r="E9" s="54">
        <v>25</v>
      </c>
      <c r="F9" s="118">
        <v>0</v>
      </c>
    </row>
    <row r="10" spans="1:7" ht="35.25" customHeight="1" x14ac:dyDescent="0.25">
      <c r="A10" s="34" t="s">
        <v>12</v>
      </c>
      <c r="B10" s="39">
        <v>3</v>
      </c>
      <c r="C10" s="39">
        <v>0</v>
      </c>
      <c r="D10" s="89">
        <v>7</v>
      </c>
      <c r="E10" s="54">
        <v>0</v>
      </c>
      <c r="F10" s="118">
        <v>0</v>
      </c>
    </row>
    <row r="11" spans="1:7" ht="35.25" customHeight="1" x14ac:dyDescent="0.25">
      <c r="A11" s="34" t="s">
        <v>13</v>
      </c>
      <c r="B11" s="39">
        <v>0</v>
      </c>
      <c r="C11" s="39">
        <v>0</v>
      </c>
      <c r="D11" s="89">
        <v>0</v>
      </c>
      <c r="E11" s="54">
        <v>0</v>
      </c>
      <c r="F11" s="118">
        <v>0</v>
      </c>
    </row>
    <row r="12" spans="1:7" ht="35.25" customHeight="1" x14ac:dyDescent="0.25">
      <c r="A12" s="34" t="s">
        <v>14</v>
      </c>
      <c r="B12" s="39">
        <v>0</v>
      </c>
      <c r="C12" s="39">
        <v>0</v>
      </c>
      <c r="D12" s="89">
        <v>0</v>
      </c>
      <c r="E12" s="54">
        <v>0</v>
      </c>
      <c r="F12" s="118">
        <v>0</v>
      </c>
    </row>
    <row r="13" spans="1:7" ht="35.25" customHeight="1" x14ac:dyDescent="0.25">
      <c r="A13" s="34" t="s">
        <v>15</v>
      </c>
      <c r="B13" s="39">
        <v>0</v>
      </c>
      <c r="C13" s="39">
        <v>0</v>
      </c>
      <c r="D13" s="89">
        <v>0</v>
      </c>
      <c r="E13" s="54">
        <v>0</v>
      </c>
      <c r="F13" s="118">
        <v>0</v>
      </c>
    </row>
    <row r="14" spans="1:7" ht="35.25" customHeight="1" thickBot="1" x14ac:dyDescent="0.3">
      <c r="A14" s="35" t="s">
        <v>16</v>
      </c>
      <c r="B14" s="41">
        <v>0</v>
      </c>
      <c r="C14" s="41">
        <v>0</v>
      </c>
      <c r="D14" s="89">
        <v>0</v>
      </c>
      <c r="E14" s="54">
        <v>0</v>
      </c>
      <c r="F14" s="118">
        <v>0</v>
      </c>
    </row>
    <row r="15" spans="1:7" ht="35.25" customHeight="1" thickTop="1" thickBot="1" x14ac:dyDescent="0.3">
      <c r="A15" s="56" t="s">
        <v>2</v>
      </c>
      <c r="B15" s="92">
        <f>SUM(B3:B14)</f>
        <v>76</v>
      </c>
      <c r="C15" s="93">
        <f>SUM(C3:C14)</f>
        <v>120</v>
      </c>
      <c r="D15" s="94">
        <f>SUM(D3:D14)</f>
        <v>50</v>
      </c>
      <c r="E15" s="95">
        <f>SUM(E3:E14)</f>
        <v>157</v>
      </c>
      <c r="F15" s="96"/>
    </row>
    <row r="16" spans="1:7" ht="35.25" customHeight="1" thickTop="1" x14ac:dyDescent="0.25">
      <c r="A16" s="56" t="s">
        <v>2</v>
      </c>
      <c r="B16" s="157">
        <f>SUM(B4:B15)</f>
        <v>143</v>
      </c>
      <c r="C16" s="157"/>
      <c r="D16" s="158">
        <f>D15+E15</f>
        <v>207</v>
      </c>
      <c r="E16" s="159"/>
      <c r="F16" s="119">
        <f>SUM(F3:F14)</f>
        <v>81</v>
      </c>
    </row>
    <row r="17" spans="1:6" ht="27.75" customHeight="1" x14ac:dyDescent="0.25">
      <c r="A17" s="51" t="s">
        <v>4</v>
      </c>
      <c r="B17" s="154">
        <v>140</v>
      </c>
      <c r="C17" s="154"/>
      <c r="D17" s="155">
        <v>140</v>
      </c>
      <c r="E17" s="156"/>
      <c r="F17" s="90">
        <v>140</v>
      </c>
    </row>
    <row r="18" spans="1:6" ht="27.75" customHeight="1" x14ac:dyDescent="0.25">
      <c r="E18" s="14"/>
      <c r="F18" s="14"/>
    </row>
  </sheetData>
  <mergeCells count="5">
    <mergeCell ref="A1:G1"/>
    <mergeCell ref="B17:C17"/>
    <mergeCell ref="D17:E17"/>
    <mergeCell ref="B16:C16"/>
    <mergeCell ref="D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Dashboard</vt:lpstr>
      <vt:lpstr>PrEP Navigation</vt:lpstr>
      <vt:lpstr>HIV Tests</vt:lpstr>
      <vt:lpstr>HIVAZ</vt:lpstr>
      <vt:lpstr>Condoms</vt:lpstr>
      <vt:lpstr>Behavioral</vt:lpstr>
      <vt:lpstr>Dashboard!Print_Area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Sapero</dc:creator>
  <cp:lastModifiedBy>JMH</cp:lastModifiedBy>
  <cp:lastPrinted>2017-09-22T20:21:01Z</cp:lastPrinted>
  <dcterms:created xsi:type="dcterms:W3CDTF">2017-05-26T23:25:04Z</dcterms:created>
  <dcterms:modified xsi:type="dcterms:W3CDTF">2018-05-23T14:52:58Z</dcterms:modified>
</cp:coreProperties>
</file>